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53c043734b4561/Desktop/NCLT/Mota Layga Gas/"/>
    </mc:Choice>
  </mc:AlternateContent>
  <xr:revisionPtr revIDLastSave="0" documentId="8_{D7739566-2633-409D-B107-050237469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F21" i="2" s="1"/>
  <c r="C11" i="2"/>
  <c r="C9" i="2"/>
  <c r="N23" i="2"/>
  <c r="E23" i="2"/>
  <c r="J18" i="2" s="1"/>
  <c r="I18" i="2"/>
  <c r="N18" i="2" l="1"/>
  <c r="F20" i="2"/>
  <c r="L18" i="2"/>
  <c r="K18" i="2"/>
  <c r="F19" i="2"/>
  <c r="J21" i="2"/>
  <c r="J20" i="2"/>
  <c r="G20" i="2" l="1"/>
  <c r="I20" i="2" s="1"/>
  <c r="M18" i="2"/>
  <c r="N20" i="2"/>
  <c r="K20" i="2"/>
  <c r="L20" i="2"/>
  <c r="K21" i="2"/>
  <c r="L21" i="2"/>
  <c r="G21" i="2"/>
  <c r="I21" i="2" s="1"/>
  <c r="N21" i="2"/>
  <c r="M20" i="2" l="1"/>
  <c r="M21" i="2"/>
  <c r="I23" i="2"/>
  <c r="M23" i="2" l="1"/>
  <c r="O17" i="2" s="1"/>
  <c r="O23" i="2"/>
  <c r="O21" i="2" s="1"/>
  <c r="P21" i="2" s="1"/>
  <c r="M24" i="2"/>
  <c r="O18" i="2" l="1"/>
  <c r="P18" i="2" s="1"/>
  <c r="Q18" i="2" s="1"/>
  <c r="Q21" i="2"/>
  <c r="O20" i="2"/>
  <c r="P20" i="2" s="1"/>
  <c r="P23" i="2"/>
  <c r="Q20" i="2" l="1"/>
  <c r="Q23" i="2" s="1"/>
</calcChain>
</file>

<file path=xl/sharedStrings.xml><?xml version="1.0" encoding="utf-8"?>
<sst xmlns="http://schemas.openxmlformats.org/spreadsheetml/2006/main" count="38" uniqueCount="34">
  <si>
    <t>TOTAL RECEIPT</t>
  </si>
  <si>
    <t>IL &amp; FS Financial Services Limited</t>
  </si>
  <si>
    <t>Nana Layja</t>
  </si>
  <si>
    <t>Secured</t>
  </si>
  <si>
    <t>AVAILABLE FOR DISTRIBUTION</t>
  </si>
  <si>
    <t>BANK &amp; FD</t>
  </si>
  <si>
    <t>F.C.</t>
  </si>
  <si>
    <t>Unsecured</t>
  </si>
  <si>
    <t>Il &amp; FS Energy Development</t>
  </si>
  <si>
    <t>Less LIQ Fees</t>
  </si>
  <si>
    <t>On Realisation</t>
  </si>
  <si>
    <t>CIRP &amp; LIQ</t>
  </si>
  <si>
    <t>Exp. Share</t>
  </si>
  <si>
    <t>Less CIRP</t>
  </si>
  <si>
    <t>Cost</t>
  </si>
  <si>
    <t>Less LIQ</t>
  </si>
  <si>
    <t>Balance For</t>
  </si>
  <si>
    <t>Distribution</t>
  </si>
  <si>
    <t>Fees On Distribution</t>
  </si>
  <si>
    <t>Proposed</t>
  </si>
  <si>
    <t>MOTA LAYJA GAS POWER COMPANY LIMITED (IN LIQUIDATION)</t>
  </si>
  <si>
    <t>REALISED AMOUNT</t>
  </si>
  <si>
    <t>AMOUNT IN Rs.</t>
  </si>
  <si>
    <t>NAME OF FINANCIAL CREDITOR</t>
  </si>
  <si>
    <t xml:space="preserve">Balance for Unsecured F.C. </t>
  </si>
  <si>
    <t>Unsecured F.C.</t>
  </si>
  <si>
    <t>Exp.</t>
  </si>
  <si>
    <t>Fees %</t>
  </si>
  <si>
    <t>Final Distribution</t>
  </si>
  <si>
    <t>Total Fees</t>
  </si>
  <si>
    <t>DETAILS</t>
  </si>
  <si>
    <t>Claim</t>
  </si>
  <si>
    <t>Bal. For</t>
  </si>
  <si>
    <t>Unseured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</si>
</sst>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0" fillId="0" borderId="0" xfId="0" applyNumberFormat="1"/>
    <xf numFmtId="10" fontId="0" fillId="0" borderId="0" xfId="0" applyNumberFormat="1"/>
    <xf numFmtId="1" fontId="2" fillId="0" borderId="0" xfId="0" applyNumberFormat="1" applyFont="1"/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10" fontId="2" fillId="0" borderId="1" xfId="0" applyNumberFormat="1" applyFont="1" applyBorder="1"/>
    <xf numFmtId="9" fontId="0" fillId="0" borderId="1" xfId="1" applyFont="1" applyBorder="1"/>
    <xf numFmtId="1" fontId="0" fillId="0" borderId="1" xfId="1" applyNumberFormat="1" applyFont="1" applyBorder="1"/>
    <xf numFmtId="1" fontId="2" fillId="0" borderId="1" xfId="0" applyNumberFormat="1" applyFont="1" applyBorder="1"/>
    <xf numFmtId="0" fontId="0" fillId="0" borderId="1" xfId="0" applyBorder="1" applyAlignment="1">
      <alignment horizontal="center"/>
    </xf>
    <xf numFmtId="9" fontId="0" fillId="0" borderId="0" xfId="0" applyNumberFormat="1"/>
    <xf numFmtId="0" fontId="3" fillId="0" borderId="1" xfId="0" applyFont="1" applyBorder="1"/>
    <xf numFmtId="0" fontId="4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2"/>
  <sheetViews>
    <sheetView tabSelected="1" topLeftCell="A2" workbookViewId="0">
      <selection activeCell="E14" sqref="E14"/>
    </sheetView>
  </sheetViews>
  <sheetFormatPr defaultRowHeight="15" x14ac:dyDescent="0.25"/>
  <cols>
    <col min="2" max="2" width="30.5703125" bestFit="1" customWidth="1"/>
    <col min="3" max="3" width="16.42578125" customWidth="1"/>
    <col min="4" max="4" width="10.42578125" bestFit="1" customWidth="1"/>
    <col min="6" max="6" width="9.42578125" customWidth="1"/>
    <col min="7" max="7" width="11.85546875" customWidth="1"/>
    <col min="8" max="8" width="14" bestFit="1" customWidth="1"/>
    <col min="9" max="9" width="13.85546875" customWidth="1"/>
    <col min="11" max="11" width="9.28515625" bestFit="1" customWidth="1"/>
    <col min="12" max="12" width="9.5703125" bestFit="1" customWidth="1"/>
    <col min="13" max="13" width="12.140625" customWidth="1"/>
    <col min="14" max="14" width="9.5703125" bestFit="1" customWidth="1"/>
    <col min="15" max="15" width="9.85546875" customWidth="1"/>
    <col min="16" max="16" width="9.5703125" bestFit="1" customWidth="1"/>
    <col min="17" max="17" width="11.7109375" customWidth="1"/>
  </cols>
  <sheetData>
    <row r="2" spans="2:22" x14ac:dyDescent="0.25">
      <c r="E2" t="s">
        <v>20</v>
      </c>
    </row>
    <row r="4" spans="2:22" x14ac:dyDescent="0.25">
      <c r="B4" s="9" t="s">
        <v>30</v>
      </c>
      <c r="C4" s="9" t="s">
        <v>22</v>
      </c>
    </row>
    <row r="5" spans="2:22" x14ac:dyDescent="0.25">
      <c r="B5" s="5"/>
      <c r="C5" s="5"/>
    </row>
    <row r="6" spans="2:22" x14ac:dyDescent="0.25">
      <c r="B6" s="5" t="s">
        <v>21</v>
      </c>
      <c r="C6" s="5">
        <v>0</v>
      </c>
    </row>
    <row r="7" spans="2:22" x14ac:dyDescent="0.25">
      <c r="B7" s="5" t="s">
        <v>5</v>
      </c>
      <c r="C7" s="5">
        <v>32821807</v>
      </c>
    </row>
    <row r="9" spans="2:22" x14ac:dyDescent="0.25">
      <c r="B9" s="5" t="s">
        <v>0</v>
      </c>
      <c r="C9" s="6">
        <f>+SUM(C6:C7)</f>
        <v>32821807</v>
      </c>
    </row>
    <row r="10" spans="2:22" x14ac:dyDescent="0.25">
      <c r="B10" s="5"/>
      <c r="C10" s="5"/>
    </row>
    <row r="11" spans="2:22" x14ac:dyDescent="0.25">
      <c r="B11" s="9" t="s">
        <v>4</v>
      </c>
      <c r="C11" s="13">
        <f>+C9</f>
        <v>32821807</v>
      </c>
    </row>
    <row r="14" spans="2:22" x14ac:dyDescent="0.25">
      <c r="N14" s="9" t="s">
        <v>27</v>
      </c>
      <c r="O14" s="9" t="s">
        <v>27</v>
      </c>
    </row>
    <row r="15" spans="2:22" x14ac:dyDescent="0.25">
      <c r="N15" s="10">
        <v>2.5000000000000001E-2</v>
      </c>
      <c r="O15" s="10">
        <v>1.8800000000000001E-2</v>
      </c>
      <c r="P15" s="4"/>
      <c r="Q15" s="4"/>
      <c r="V15" s="2"/>
    </row>
    <row r="16" spans="2:22" ht="45" x14ac:dyDescent="0.25">
      <c r="B16" s="5" t="s">
        <v>23</v>
      </c>
      <c r="C16" s="5"/>
      <c r="D16" s="14" t="s">
        <v>6</v>
      </c>
      <c r="E16" s="5" t="s">
        <v>31</v>
      </c>
      <c r="F16" s="5" t="s">
        <v>32</v>
      </c>
      <c r="G16" s="7" t="s">
        <v>19</v>
      </c>
      <c r="H16" s="7" t="s">
        <v>9</v>
      </c>
      <c r="I16" s="8" t="s">
        <v>4</v>
      </c>
      <c r="J16" s="8" t="s">
        <v>11</v>
      </c>
      <c r="K16" s="8" t="s">
        <v>13</v>
      </c>
      <c r="L16" s="8" t="s">
        <v>15</v>
      </c>
      <c r="M16" s="8" t="s">
        <v>16</v>
      </c>
      <c r="N16" s="5" t="s">
        <v>18</v>
      </c>
      <c r="O16" s="5"/>
      <c r="P16" s="7" t="s">
        <v>29</v>
      </c>
      <c r="Q16" s="7" t="s">
        <v>28</v>
      </c>
    </row>
    <row r="17" spans="2:24" ht="30" x14ac:dyDescent="0.25">
      <c r="B17" s="5"/>
      <c r="C17" s="5"/>
      <c r="D17" s="5"/>
      <c r="E17" s="5"/>
      <c r="F17" s="5" t="s">
        <v>33</v>
      </c>
      <c r="G17" s="7" t="s">
        <v>17</v>
      </c>
      <c r="H17" s="7" t="s">
        <v>10</v>
      </c>
      <c r="I17" s="8"/>
      <c r="J17" s="8" t="s">
        <v>12</v>
      </c>
      <c r="K17" s="8" t="s">
        <v>26</v>
      </c>
      <c r="L17" s="8" t="s">
        <v>14</v>
      </c>
      <c r="M17" s="8" t="s">
        <v>17</v>
      </c>
      <c r="N17" s="5">
        <v>10000000</v>
      </c>
      <c r="O17" s="6">
        <f>+M23-N17</f>
        <v>22607842.999999993</v>
      </c>
      <c r="P17" s="9"/>
      <c r="Q17" s="9"/>
      <c r="V17" s="1"/>
    </row>
    <row r="18" spans="2:24" x14ac:dyDescent="0.25">
      <c r="B18" s="16" t="s">
        <v>1</v>
      </c>
      <c r="C18" s="5"/>
      <c r="D18" s="16" t="s">
        <v>3</v>
      </c>
      <c r="E18" s="5">
        <v>1057658</v>
      </c>
      <c r="F18" s="5"/>
      <c r="G18" s="5">
        <v>1057658</v>
      </c>
      <c r="H18" s="9">
        <v>0</v>
      </c>
      <c r="I18" s="5">
        <f>+G18-H18</f>
        <v>1057658</v>
      </c>
      <c r="J18" s="11">
        <f>+E18/E23</f>
        <v>1.5685998480961985E-2</v>
      </c>
      <c r="K18" s="12">
        <f>+J18*$K$23</f>
        <v>1236.2762842785378</v>
      </c>
      <c r="L18" s="12">
        <f>+J18*$L$23</f>
        <v>2119.9626947020124</v>
      </c>
      <c r="M18" s="12">
        <f>+I18-K18-L18</f>
        <v>1054301.7610210194</v>
      </c>
      <c r="N18" s="6">
        <f>+J18*N23</f>
        <v>3921.4996202404964</v>
      </c>
      <c r="O18" s="6">
        <f>+O23*J18</f>
        <v>6666.9799099695465</v>
      </c>
      <c r="P18" s="13">
        <f>+N18+O18</f>
        <v>10588.479530210043</v>
      </c>
      <c r="Q18" s="13">
        <f>+M18-P18</f>
        <v>1043713.2814908094</v>
      </c>
      <c r="S18" s="1"/>
      <c r="U18" s="1"/>
      <c r="V18" s="1"/>
    </row>
    <row r="19" spans="2:24" ht="30" x14ac:dyDescent="0.25">
      <c r="B19" s="5"/>
      <c r="C19" s="7" t="s">
        <v>24</v>
      </c>
      <c r="D19" s="9"/>
      <c r="E19" s="9"/>
      <c r="F19" s="13">
        <f>+C11-G18</f>
        <v>31764149</v>
      </c>
      <c r="G19" s="5"/>
      <c r="H19" s="9"/>
      <c r="I19" s="5"/>
      <c r="J19" s="11"/>
      <c r="K19" s="11"/>
      <c r="L19" s="11"/>
      <c r="M19" s="11"/>
      <c r="N19" s="6"/>
      <c r="O19" s="5"/>
      <c r="P19" s="9"/>
      <c r="Q19" s="9"/>
    </row>
    <row r="20" spans="2:24" x14ac:dyDescent="0.25">
      <c r="B20" s="17" t="s">
        <v>8</v>
      </c>
      <c r="C20" s="5"/>
      <c r="D20" s="17" t="s">
        <v>7</v>
      </c>
      <c r="E20" s="5">
        <v>22328315</v>
      </c>
      <c r="F20" s="11">
        <f>+E20/E24</f>
        <v>0.33642572538061538</v>
      </c>
      <c r="G20" s="6">
        <f>+F20*F19</f>
        <v>10686276.868422948</v>
      </c>
      <c r="H20" s="9">
        <v>0</v>
      </c>
      <c r="I20" s="6">
        <f>+G20-H20</f>
        <v>10686276.868422948</v>
      </c>
      <c r="J20" s="11">
        <f>+E20/E23</f>
        <v>0.33114855196333853</v>
      </c>
      <c r="K20" s="12">
        <f>+J20*$K$23</f>
        <v>26099.141974438564</v>
      </c>
      <c r="L20" s="12">
        <f>+J20*$L$23</f>
        <v>44754.7267978452</v>
      </c>
      <c r="M20" s="12">
        <f t="shared" ref="M20:M21" si="0">+I20-K20-L20</f>
        <v>10615422.999650665</v>
      </c>
      <c r="N20" s="6">
        <f>+J20*N23</f>
        <v>82787.137990834628</v>
      </c>
      <c r="O20" s="6">
        <f>+O23*J20</f>
        <v>140747.22408233254</v>
      </c>
      <c r="P20" s="13">
        <f t="shared" ref="P20:P21" si="1">+N20+O20</f>
        <v>223534.36207316717</v>
      </c>
      <c r="Q20" s="13">
        <f t="shared" ref="Q20:Q21" si="2">+M20-P20</f>
        <v>10391888.637577498</v>
      </c>
      <c r="S20" s="1"/>
      <c r="U20" s="1"/>
    </row>
    <row r="21" spans="2:24" x14ac:dyDescent="0.25">
      <c r="B21" s="17" t="s">
        <v>2</v>
      </c>
      <c r="C21" s="5"/>
      <c r="D21" s="17" t="s">
        <v>7</v>
      </c>
      <c r="E21" s="5">
        <v>44040911</v>
      </c>
      <c r="F21" s="11">
        <f>+E21/E24</f>
        <v>0.66357427461938456</v>
      </c>
      <c r="G21" s="6">
        <f>+F21*F19</f>
        <v>21077872.131577048</v>
      </c>
      <c r="H21" s="9">
        <v>0</v>
      </c>
      <c r="I21" s="6">
        <f>+G21-H21</f>
        <v>21077872.131577048</v>
      </c>
      <c r="J21" s="11">
        <f>+E21/E23</f>
        <v>0.65316544955569944</v>
      </c>
      <c r="K21" s="12">
        <f>+J21*$K$23</f>
        <v>51478.581741282898</v>
      </c>
      <c r="L21" s="12">
        <f>+J21*$L$23</f>
        <v>88275.310507452785</v>
      </c>
      <c r="M21" s="12">
        <f t="shared" si="0"/>
        <v>20938118.23932831</v>
      </c>
      <c r="N21" s="6">
        <f>+J21*N23</f>
        <v>163291.36238892487</v>
      </c>
      <c r="O21" s="6">
        <f>+J21*O23</f>
        <v>277613.24440769776</v>
      </c>
      <c r="P21" s="13">
        <f t="shared" si="1"/>
        <v>440904.60679662263</v>
      </c>
      <c r="Q21" s="13">
        <f t="shared" si="2"/>
        <v>20497213.632531688</v>
      </c>
      <c r="S21" s="1"/>
      <c r="U21" s="1"/>
    </row>
    <row r="22" spans="2:24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9"/>
      <c r="Q22" s="9"/>
    </row>
    <row r="23" spans="2:24" x14ac:dyDescent="0.25">
      <c r="B23" s="5"/>
      <c r="C23" s="5"/>
      <c r="D23" s="5"/>
      <c r="E23" s="5">
        <f>+E18+E20+E21</f>
        <v>67426884</v>
      </c>
      <c r="F23" s="5"/>
      <c r="G23" s="5"/>
      <c r="H23" s="5"/>
      <c r="I23" s="5">
        <f>+I18+I20+I21</f>
        <v>32821806.999999996</v>
      </c>
      <c r="J23" s="5"/>
      <c r="K23" s="5">
        <v>78814</v>
      </c>
      <c r="L23" s="5">
        <v>135150</v>
      </c>
      <c r="M23" s="6">
        <f>+SUM(M18:M21)</f>
        <v>32607842.999999993</v>
      </c>
      <c r="N23" s="5">
        <f>+N17*N15</f>
        <v>250000</v>
      </c>
      <c r="O23" s="6">
        <f>+O15*O17</f>
        <v>425027.44839999988</v>
      </c>
      <c r="P23" s="13">
        <f>+N23+O23</f>
        <v>675027.44839999988</v>
      </c>
      <c r="Q23" s="13">
        <f>+SUM(Q18:Q21)</f>
        <v>31932815.551599994</v>
      </c>
      <c r="R23" s="1"/>
      <c r="S23" s="1"/>
      <c r="U23" s="1"/>
      <c r="V23" s="1"/>
      <c r="X23" s="1"/>
    </row>
    <row r="24" spans="2:24" x14ac:dyDescent="0.25">
      <c r="B24" s="5"/>
      <c r="C24" s="9" t="s">
        <v>25</v>
      </c>
      <c r="D24" s="9"/>
      <c r="E24" s="9">
        <f>+E20+E21</f>
        <v>66369226</v>
      </c>
      <c r="F24" s="5"/>
      <c r="G24" s="5"/>
      <c r="H24" s="5"/>
      <c r="I24" s="5"/>
      <c r="J24" s="5"/>
      <c r="K24" s="5"/>
      <c r="L24" s="5"/>
      <c r="M24" s="5">
        <f>+I23-K23-L23</f>
        <v>32607842.999999996</v>
      </c>
      <c r="N24" s="5"/>
      <c r="O24" s="5"/>
      <c r="P24" s="5"/>
      <c r="Q24" s="5"/>
    </row>
    <row r="25" spans="2:24" x14ac:dyDescent="0.25">
      <c r="P25" s="3"/>
      <c r="Q25" s="3"/>
    </row>
    <row r="27" spans="2:24" x14ac:dyDescent="0.25">
      <c r="K27" s="1"/>
      <c r="L27" s="1"/>
      <c r="M27" s="1"/>
      <c r="N27" s="1"/>
      <c r="O27" s="1"/>
      <c r="P27" s="1"/>
      <c r="Q27" s="1"/>
    </row>
    <row r="28" spans="2:24" x14ac:dyDescent="0.25">
      <c r="K28" s="1"/>
      <c r="L28" s="1"/>
      <c r="M28" s="1"/>
      <c r="N28" s="1"/>
      <c r="O28" s="1"/>
      <c r="P28" s="1"/>
      <c r="Q28" s="1"/>
    </row>
    <row r="29" spans="2:24" x14ac:dyDescent="0.25">
      <c r="K29" s="1"/>
      <c r="L29" s="1"/>
      <c r="M29" s="1"/>
      <c r="N29" s="1"/>
      <c r="O29" s="1"/>
      <c r="P29" s="1"/>
      <c r="Q29" s="1"/>
    </row>
    <row r="30" spans="2:24" x14ac:dyDescent="0.25">
      <c r="K30" s="1"/>
      <c r="L30" s="1"/>
      <c r="M30" s="1"/>
      <c r="N30" s="1"/>
      <c r="O30" s="1"/>
      <c r="P30" s="1"/>
      <c r="Q30" s="1"/>
    </row>
    <row r="31" spans="2:24" x14ac:dyDescent="0.25">
      <c r="K31" s="1"/>
      <c r="L31" s="1"/>
      <c r="M31" s="1"/>
      <c r="N31" s="1"/>
      <c r="O31" s="1"/>
      <c r="P31" s="1"/>
      <c r="Q31" s="1"/>
    </row>
    <row r="32" spans="2:24" x14ac:dyDescent="0.25"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6"/>
  <sheetViews>
    <sheetView workbookViewId="0">
      <selection activeCell="C10" sqref="C10"/>
    </sheetView>
  </sheetViews>
  <sheetFormatPr defaultRowHeight="15" x14ac:dyDescent="0.25"/>
  <sheetData>
    <row r="6" spans="8:8" x14ac:dyDescent="0.25">
      <c r="H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</dc:creator>
  <cp:lastModifiedBy>cssuhasb01@outlook.com</cp:lastModifiedBy>
  <dcterms:created xsi:type="dcterms:W3CDTF">2023-11-03T05:59:33Z</dcterms:created>
  <dcterms:modified xsi:type="dcterms:W3CDTF">2024-04-02T09:06:07Z</dcterms:modified>
</cp:coreProperties>
</file>